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<sst xmlns="http://schemas.openxmlformats.org/spreadsheetml/2006/main" count="37" uniqueCount="37">
  <si>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années</t>
  </si>
  <si>
    <t>Amortization calculation</t>
  </si>
  <si>
    <t>Fill in the yellow cells only; do not modify anything else as these are Excel calculations. Your savings will be indicated in the blue cell at the bottom of this spreadsheet.</t>
  </si>
  <si>
    <t>The existing values in the yellow cells are examples. Replace these with your own,</t>
  </si>
  <si>
    <t>Your investment</t>
  </si>
  <si>
    <t>Total investment (1)</t>
  </si>
  <si>
    <t>(1) (e.g.: cost of a heat pump system)</t>
  </si>
  <si>
    <t>Tax deductions</t>
  </si>
  <si>
    <t>Loan</t>
  </si>
  <si>
    <t>Total after tax deductions</t>
  </si>
  <si>
    <t>Personal funding</t>
  </si>
  <si>
    <t>Loans</t>
  </si>
  <si>
    <t>Total cost of investment</t>
  </si>
  <si>
    <t>Cost of traditional facility (2)</t>
  </si>
  <si>
    <t>(2) e.g. cost of the boiler that you would otherwise have bought</t>
  </si>
  <si>
    <t xml:space="preserve"> if you hadn't invested in a heat pump</t>
  </si>
  <si>
    <t>Additional cost of investment</t>
  </si>
  <si>
    <t>Equipment lifetime</t>
  </si>
  <si>
    <t>Loan amount</t>
  </si>
  <si>
    <t>Effective Global Interest Rate</t>
  </si>
  <si>
    <t>Bank fee</t>
  </si>
  <si>
    <t>Annual installments</t>
  </si>
  <si>
    <t>Total cost of loan</t>
  </si>
  <si>
    <t>Installments</t>
  </si>
  <si>
    <t>includes the interest rate plus insurance</t>
  </si>
  <si>
    <t>Enter 0 if there are no bank fees</t>
  </si>
  <si>
    <t>Must be less than or equal to the duration of the investment</t>
  </si>
  <si>
    <t>Energy bills - before</t>
  </si>
  <si>
    <t>Energy bills - after</t>
  </si>
  <si>
    <t>Monetary savings</t>
  </si>
  <si>
    <t>Installment</t>
  </si>
  <si>
    <t>Net savings while the loan is being paid up</t>
  </si>
  <si>
    <t>Net savings once the loan has been paid up</t>
  </si>
  <si>
    <t>Return on investment</t>
  </si>
  <si>
    <t>Equipment lifetime (in years)</t>
  </si>
  <si>
    <t>Total benefit on investment</t>
  </si>
  <si>
    <t>Thanks to your ecological investment, you would have saved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</si>
</sst>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9" fontId="0" fillId="2" borderId="1" xfId="0" applyNumberFormat="1" applyFill="1" applyBorder="1" applyAlignment="1">
      <alignment/>
    </xf>
    <xf numFmtId="10" fontId="0" fillId="2" borderId="2" xfId="0" applyNumberFormat="1" applyFill="1" applyBorder="1" applyAlignment="1">
      <alignment/>
    </xf>
    <xf numFmtId="44" fontId="0" fillId="3" borderId="1" xfId="0" applyNumberFormat="1" applyFill="1" applyBorder="1" applyAlignment="1">
      <alignment/>
    </xf>
    <xf numFmtId="0" fontId="2" fillId="0" borderId="0" xfId="0" applyFont="1" applyAlignment="1">
      <alignment/>
    </xf>
    <xf numFmtId="44" fontId="0" fillId="4" borderId="1" xfId="0" applyNumberFormat="1" applyFill="1" applyBorder="1" applyAlignment="1">
      <alignment/>
    </xf>
    <xf numFmtId="44" fontId="0" fillId="4" borderId="1" xfId="15" applyFill="1" applyBorder="1" applyAlignment="1">
      <alignment/>
    </xf>
    <xf numFmtId="44" fontId="0" fillId="2" borderId="1" xfId="15" applyFill="1" applyBorder="1" applyAlignment="1">
      <alignment/>
    </xf>
    <xf numFmtId="44" fontId="1" fillId="0" borderId="0" xfId="0" applyNumberFormat="1" applyFont="1" applyAlignment="1">
      <alignment/>
    </xf>
    <xf numFmtId="0" fontId="3" fillId="0" borderId="0" xfId="0" applyFont="1" applyAlignment="1">
      <alignment/>
    </xf>
    <xf numFmtId="172" fontId="0" fillId="3" borderId="3" xfId="0" applyNumberFormat="1" applyFill="1" applyBorder="1" applyAlignment="1">
      <alignment/>
    </xf>
    <xf numFmtId="0" fontId="0" fillId="3" borderId="4" xfId="0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" sqref="A1"/>
    </sheetView>
  </sheetViews>
  <sheetFormatPr defaultColWidth="11.421875" defaultRowHeight="12.75"/>
  <cols>
    <col min="4" max="4" width="15.8515625" style="0" customWidth="1"/>
    <col min="5" max="5" width="13.140625" style="0" customWidth="1"/>
    <col min="6" max="6" width="11.8515625" style="0" bestFit="1" customWidth="1"/>
    <col min="7" max="7" width="25.140625" style="0" bestFit="1" customWidth="1"/>
    <col min="8" max="8" width="13.140625" style="0" customWidth="1"/>
  </cols>
  <sheetData>
    <row r="1" ht="12.75">
      <c r="A1" s="2" t="s">
        <v>1</v>
      </c>
    </row>
    <row r="2" ht="12.75">
      <c r="A2" s="12" t="s">
        <v>2</v>
      </c>
    </row>
    <row r="3" ht="12.75">
      <c r="A3" s="12" t="s">
        <v>3</v>
      </c>
    </row>
    <row r="5" ht="12.75">
      <c r="A5" s="7" t="s">
        <v>4</v>
      </c>
    </row>
    <row r="7" spans="1:5" ht="12.75">
      <c r="A7" t="s">
        <v>5</v>
      </c>
      <c r="E7" s="3">
        <v>10000</v>
      </c>
    </row>
    <row r="8" spans="1:7" ht="12.75">
      <c r="A8" s="12" t="s">
        <v>6</v>
      </c>
      <c r="G8" s="7" t="s">
        <v>8</v>
      </c>
    </row>
    <row r="10" spans="1:8" ht="12.75">
      <c r="A10" t="s">
        <v>7</v>
      </c>
      <c r="E10" s="4">
        <v>0.5</v>
      </c>
      <c r="G10" t="s">
        <v>18</v>
      </c>
      <c r="H10">
        <f>E15</f>
        <v>2500</v>
      </c>
    </row>
    <row r="11" spans="7:10" ht="12.75">
      <c r="G11" t="s">
        <v>19</v>
      </c>
      <c r="H11" s="5">
        <v>0.05</v>
      </c>
      <c r="J11" s="12" t="s">
        <v>24</v>
      </c>
    </row>
    <row r="12" spans="1:10" ht="12.75">
      <c r="A12" t="s">
        <v>9</v>
      </c>
      <c r="E12">
        <f>E7*E10</f>
        <v>5000</v>
      </c>
      <c r="G12" t="s">
        <v>20</v>
      </c>
      <c r="H12" s="3">
        <v>100</v>
      </c>
      <c r="J12" s="12" t="s">
        <v>25</v>
      </c>
    </row>
    <row r="13" spans="7:10" ht="12.75">
      <c r="G13" t="s">
        <v>21</v>
      </c>
      <c r="H13" s="3">
        <v>10</v>
      </c>
      <c r="J13" s="12" t="s">
        <v>26</v>
      </c>
    </row>
    <row r="14" spans="1:5" ht="12.75">
      <c r="A14" t="s">
        <v>10</v>
      </c>
      <c r="E14" s="3">
        <v>2500</v>
      </c>
    </row>
    <row r="15" spans="1:8" ht="12.75">
      <c r="A15" t="s">
        <v>11</v>
      </c>
      <c r="E15">
        <f>E12-E14</f>
        <v>2500</v>
      </c>
      <c r="G15" t="s">
        <v>22</v>
      </c>
      <c r="H15" s="9">
        <f>(H10*(H11/12))/(1-(1+(H11/12))^-(H13*12))*(H13*12)+H12</f>
        <v>3281.9654571722476</v>
      </c>
    </row>
    <row r="16" spans="7:8" ht="12.75">
      <c r="G16" t="s">
        <v>23</v>
      </c>
      <c r="H16" s="8">
        <f>H15/H13</f>
        <v>328.19654571722475</v>
      </c>
    </row>
    <row r="17" spans="1:5" ht="12.75">
      <c r="A17" t="s">
        <v>12</v>
      </c>
      <c r="E17" s="8">
        <f>E14+H15</f>
        <v>5781.965457172248</v>
      </c>
    </row>
    <row r="19" spans="1:5" ht="12.75">
      <c r="A19" t="s">
        <v>13</v>
      </c>
      <c r="E19" s="3">
        <v>1000</v>
      </c>
    </row>
    <row r="20" ht="12.75">
      <c r="A20" s="12" t="s">
        <v>14</v>
      </c>
    </row>
    <row r="21" ht="12.75">
      <c r="A21" s="12" t="s">
        <v>15</v>
      </c>
    </row>
    <row r="23" spans="1:5" ht="12.75">
      <c r="A23" t="s">
        <v>16</v>
      </c>
      <c r="E23" s="8">
        <f>E17-E19</f>
        <v>4781.965457172248</v>
      </c>
    </row>
    <row r="27" ht="12.75">
      <c r="A27" s="7" t="s">
        <v>17</v>
      </c>
    </row>
    <row r="28" ht="12.75">
      <c r="E28" s="1"/>
    </row>
    <row r="30" spans="1:5" ht="12.75">
      <c r="A30" t="s">
        <v>27</v>
      </c>
      <c r="E30" s="10">
        <v>2500</v>
      </c>
    </row>
    <row r="31" spans="1:5" ht="12.75">
      <c r="A31" t="s">
        <v>28</v>
      </c>
      <c r="E31" s="10">
        <v>1750</v>
      </c>
    </row>
    <row r="33" spans="1:5" ht="12.75">
      <c r="A33" t="s">
        <v>29</v>
      </c>
      <c r="E33" s="6">
        <f>E30-E31-E28</f>
        <v>750</v>
      </c>
    </row>
    <row r="34" spans="1:5" ht="12.75">
      <c r="A34" t="s">
        <v>30</v>
      </c>
      <c r="E34" s="1">
        <f>H16</f>
        <v>328.19654571722475</v>
      </c>
    </row>
    <row r="35" ht="12.75">
      <c r="G35" s="12"/>
    </row>
    <row r="36" spans="1:5" ht="12.75">
      <c r="A36" t="s">
        <v>31</v>
      </c>
      <c r="E36" s="6">
        <f>E33-E34</f>
        <v>421.80345428277525</v>
      </c>
    </row>
    <row r="37" spans="1:5" ht="12.75">
      <c r="A37" t="s">
        <v>32</v>
      </c>
      <c r="E37" s="6">
        <f>E33</f>
        <v>750</v>
      </c>
    </row>
    <row r="39" spans="1:5" ht="12.75">
      <c r="A39" t="s">
        <v>33</v>
      </c>
      <c r="D39" s="13">
        <f>E17/E33</f>
        <v>7.709287276229664</v>
      </c>
      <c r="E39" s="14" t="s">
        <v>0</v>
      </c>
    </row>
    <row r="41" spans="1:5" ht="12.75">
      <c r="A41" t="s">
        <v>34</v>
      </c>
      <c r="E41" s="3">
        <v>10</v>
      </c>
    </row>
    <row r="42" spans="1:5" ht="12.75">
      <c r="A42" t="s">
        <v>35</v>
      </c>
      <c r="E42" s="6">
        <f>E33*E41-E17</f>
        <v>1718.0345428277524</v>
      </c>
    </row>
    <row r="44" spans="1:6" ht="12.75">
      <c r="A44" t="s">
        <v>36</v>
      </c>
      <c r="F44" s="11">
        <f>E42</f>
        <v>1718.0345428277524</v>
      </c>
    </row>
    <row r="45" ht="12.75">
      <c r="F45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Louis KURT</dc:creator>
  <cp:keywords/>
  <dc:description/>
  <cp:lastModifiedBy>Les Ringevaux</cp:lastModifiedBy>
  <dcterms:created xsi:type="dcterms:W3CDTF">2008-06-01T14:30:06Z</dcterms:created>
  <dcterms:modified xsi:type="dcterms:W3CDTF">2009-07-30T14:01:50Z</dcterms:modified>
  <cp:category/>
  <cp:version/>
  <cp:contentType/>
  <cp:contentStatus/>
</cp:coreProperties>
</file>